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D1857D39-2E9F-4C77-B7DC-7E8FA9D41F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BalanceSheet" localSheetId="0">ф1!#REF!</definedName>
  </definedNames>
  <calcPr calcId="191029"/>
</workbook>
</file>

<file path=xl/calcChain.xml><?xml version="1.0" encoding="utf-8"?>
<calcChain xmlns="http://schemas.openxmlformats.org/spreadsheetml/2006/main">
  <c r="G20" i="4" l="1"/>
  <c r="G21" i="4" s="1"/>
  <c r="G22" i="4" s="1"/>
  <c r="I19" i="4"/>
  <c r="I20" i="4" s="1"/>
  <c r="C11" i="4"/>
  <c r="E9" i="4"/>
  <c r="E10" i="4" s="1"/>
  <c r="E11" i="4" s="1"/>
  <c r="E35" i="3"/>
  <c r="C35" i="3"/>
  <c r="E28" i="3"/>
  <c r="E21" i="4" l="1"/>
  <c r="E22" i="4" s="1"/>
  <c r="G9" i="4"/>
  <c r="G10" i="4" s="1"/>
  <c r="I18" i="4"/>
  <c r="I17" i="4"/>
  <c r="I21" i="4" s="1"/>
  <c r="I16" i="4"/>
  <c r="I22" i="4" s="1"/>
  <c r="I8" i="4"/>
  <c r="I7" i="4"/>
  <c r="I6" i="4"/>
  <c r="I5" i="4"/>
  <c r="I10" i="4" l="1"/>
  <c r="I11" i="4" s="1"/>
  <c r="G11" i="4"/>
  <c r="I9" i="4"/>
  <c r="C28" i="3"/>
  <c r="E21" i="3"/>
  <c r="E23" i="3" s="1"/>
  <c r="C21" i="3"/>
  <c r="C23" i="3" s="1"/>
  <c r="F24" i="2"/>
  <c r="D24" i="2"/>
  <c r="F11" i="2"/>
  <c r="F14" i="2" s="1"/>
  <c r="F18" i="2" s="1"/>
  <c r="F20" i="2" s="1"/>
  <c r="F25" i="2" s="1"/>
  <c r="D11" i="2"/>
  <c r="D14" i="2" s="1"/>
  <c r="F24" i="1"/>
  <c r="D24" i="1"/>
  <c r="F19" i="1"/>
  <c r="D19" i="1"/>
  <c r="F12" i="1"/>
  <c r="D12" i="1"/>
  <c r="D25" i="1" l="1"/>
  <c r="D18" i="2"/>
  <c r="D20" i="2" s="1"/>
  <c r="D25" i="2" s="1"/>
  <c r="F25" i="1"/>
  <c r="E37" i="3"/>
  <c r="E40" i="3" s="1"/>
  <c r="C37" i="3"/>
  <c r="C40" i="3" s="1"/>
</calcChain>
</file>

<file path=xl/sharedStrings.xml><?xml version="1.0" encoding="utf-8"?>
<sst xmlns="http://schemas.openxmlformats.org/spreadsheetml/2006/main" count="144" uniqueCount="96">
  <si>
    <t>Приме-чание</t>
  </si>
  <si>
    <t>тыс. тенге</t>
  </si>
  <si>
    <t>АКТИВЫ</t>
  </si>
  <si>
    <t>Денежные средства и их эквиваленты</t>
  </si>
  <si>
    <t>Счета и депозиты в банках</t>
  </si>
  <si>
    <t>Кредиты, выданные клиентам</t>
  </si>
  <si>
    <t xml:space="preserve">Основные средства и нематериальные активы </t>
  </si>
  <si>
    <t>Отложенные налоговые активы</t>
  </si>
  <si>
    <t xml:space="preserve">Прочие активы </t>
  </si>
  <si>
    <t>Итого активов</t>
  </si>
  <si>
    <t xml:space="preserve">ОБЯЗАТЕЛЬСТВА </t>
  </si>
  <si>
    <t>Обязательства по аренде</t>
  </si>
  <si>
    <t>Прочие обязательства</t>
  </si>
  <si>
    <t>Итого обязательств</t>
  </si>
  <si>
    <t>Собственный капитал</t>
  </si>
  <si>
    <t>Уставный капитал</t>
  </si>
  <si>
    <t>Резерв накопленных курсовых разниц</t>
  </si>
  <si>
    <t>Итого собственного капитала</t>
  </si>
  <si>
    <t>Буркитбаева А.Ш.</t>
  </si>
  <si>
    <t>Главный бухгалтер</t>
  </si>
  <si>
    <t>Процентные расходы</t>
  </si>
  <si>
    <t>Чистый процентный доход</t>
  </si>
  <si>
    <t>Операционные доходы</t>
  </si>
  <si>
    <t>Общие и административные расходы</t>
  </si>
  <si>
    <t>Расход по подоходному налогу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</si>
  <si>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</si>
  <si>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</si>
  <si>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</si>
  <si>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Общие и административные расходы выплаченные</t>
  </si>
  <si>
    <t>Прочие активы</t>
  </si>
  <si>
    <t>Подоходный налог уплаченный</t>
  </si>
  <si>
    <t>ДВИЖЕНИЕ ДЕНЕЖНЫХ СРЕДСТВ ОТ ИНВЕСТИЦИОННОЙ ДЕЯТЕЛЬНОСТИ</t>
  </si>
  <si>
    <t>Приобретения основных средств и нематериальных активов</t>
  </si>
  <si>
    <t>ДВИЖЕНИЕ ДЕНЕЖНЫХ СРЕДСТВ ОТ ФИНАНСОВОЙ ДЕЯТЕЛЬНОСТИ</t>
  </si>
  <si>
    <t>От имени Руководства ТОО "Сейф-Ломбард":</t>
  </si>
  <si>
    <t>Выпущенные долговые ценные бумаги</t>
  </si>
  <si>
    <t>(не аудировано)</t>
  </si>
  <si>
    <t xml:space="preserve">(не аудировано) </t>
  </si>
  <si>
    <t>Реализация основных средств и нематериальных активов</t>
  </si>
  <si>
    <t>Чистое увеличение денежных средств и их эквивалентов</t>
  </si>
  <si>
    <t>Нераспределен-ная прибыль</t>
  </si>
  <si>
    <t>Курсовые разницы при пересчете в валюту представления</t>
  </si>
  <si>
    <t>Итого обязательств и собственного капитала</t>
  </si>
  <si>
    <t>Прочая совокупная прибыль</t>
  </si>
  <si>
    <t>Процентные доходы рассчитанные с использованием метода эффективной процентной ставки</t>
  </si>
  <si>
    <t>Прочие операционные доходы нетто</t>
  </si>
  <si>
    <t>Денежные средства и их эквиваленты на начало года</t>
  </si>
  <si>
    <t>Займы банков и финансовых организаций</t>
  </si>
  <si>
    <t>Нераспределённая прибыль</t>
  </si>
  <si>
    <t>Продолжающаяся деятельность</t>
  </si>
  <si>
    <t>Прибыль до налогообложения</t>
  </si>
  <si>
    <t>–</t>
  </si>
  <si>
    <t>Итого прочий совокупный доход за год</t>
  </si>
  <si>
    <t>Общий совокупный доход за отчётный год</t>
  </si>
  <si>
    <t>Статьи которые будут или могут быть впоследствии расклассифицированы в состав прибыли или убытка:</t>
  </si>
  <si>
    <t xml:space="preserve">Поступления по прочим доходам </t>
  </si>
  <si>
    <t>Изменение операционных активов</t>
  </si>
  <si>
    <t>Изменение в операционных обязательствах</t>
  </si>
  <si>
    <t>Влияние изменений курсов иностранных валют на денежные средства и их эквиваленты</t>
  </si>
  <si>
    <t>Прочий совокупный доход</t>
  </si>
  <si>
    <t>Итого прочий совокупный доход</t>
  </si>
  <si>
    <t>Итого совокупный доход за период</t>
  </si>
  <si>
    <t>Соловьев С.Н.</t>
  </si>
  <si>
    <t>Заместитель председателя Правления по финансовым вопросам</t>
  </si>
  <si>
    <t>Прибыль за период от продолжающейся деятельности</t>
  </si>
  <si>
    <t>Погашение займов (Примечание 12)</t>
  </si>
  <si>
    <t>Получение займов (Примечание 12)</t>
  </si>
  <si>
    <t>Прибыль и общий совокупный доход за год</t>
  </si>
  <si>
    <t>Прибыль и общий совокупный доход за период</t>
  </si>
  <si>
    <t>Остаток на 31 декабря 2023 года (аудировано)</t>
  </si>
  <si>
    <t>9,10,11</t>
  </si>
  <si>
    <t>Поступление/ (использование) денежных средств от/ (в) финансовой деятельности</t>
  </si>
  <si>
    <t xml:space="preserve">ТОО «Сейф-Ломбард»
Консолидированный промежуточный сокращенный отчет о финансовом положении 
по состоянию на 31 марта 2025 года
</t>
  </si>
  <si>
    <t>31 марта 2025 г.</t>
  </si>
  <si>
    <t>31 декабря 2024 г.</t>
  </si>
  <si>
    <t xml:space="preserve">ТОО «Сейф-Ломбард»
Консолидированный промежуточный сокращенный отчет о прибыли или убытке и прочем совокупном доходе
за три месяца, закончившихся 31 марта 2025 года
</t>
  </si>
  <si>
    <t>За три месяца, закончившихся</t>
  </si>
  <si>
    <t>31 марта 2024 г.</t>
  </si>
  <si>
    <t xml:space="preserve">ТОО «Сейф-Ломбард»
Консолидированный промежуточный сокращенный отчет о движении денежных средств
за три месяца, закончившихся 31 марта 2025 года
</t>
  </si>
  <si>
    <t xml:space="preserve">ТОО «Сейф-Ломбард»
Консолидированный промежуточный сокращенный отчет об изменениях в собственном капитале
за три месяца, закончившихся 31 марта 2025 года
</t>
  </si>
  <si>
    <t>Кредиторская задолженность</t>
  </si>
  <si>
    <t>Прибыль от приобретения дочернего предприятия</t>
  </si>
  <si>
    <t>Чистая прибыль/ (убыток) от операций с иностранной валютой</t>
  </si>
  <si>
    <t>Поступления от операционной аренды</t>
  </si>
  <si>
    <t>Чистое поступление денежных средств от операционной деятельности до уплаты подоходного налога</t>
  </si>
  <si>
    <t>(Использование)/ поступление денежных средств (в)/ от операционной деятельности</t>
  </si>
  <si>
    <t>(Использование) денежных средств в инвестиционной деятельности</t>
  </si>
  <si>
    <t xml:space="preserve">Поступления/ (погашения) от выпущенных долговых ценных бумаг </t>
  </si>
  <si>
    <t>Арендные платежи выплаченные</t>
  </si>
  <si>
    <r>
      <t xml:space="preserve">Денежные средства и их эквиваленты на 31 марта 2025 года </t>
    </r>
    <r>
      <rPr>
        <i/>
        <sz val="10"/>
        <color theme="1"/>
        <rFont val="Times New Roman"/>
        <family val="1"/>
        <charset val="204"/>
      </rPr>
      <t>(Примечание 8)</t>
    </r>
  </si>
  <si>
    <t>Остаток на 31 марта 2024 года (не аудировано)</t>
  </si>
  <si>
    <t>Остаток на 31 декабря 2024 года (не аудировано)</t>
  </si>
  <si>
    <t>Остаток на 31 марта 2025 года (не аудировано)</t>
  </si>
  <si>
    <t>Чистый убыток от операций с иностранной  валютой</t>
  </si>
  <si>
    <t>(Формирование)/ восстановление резервов под ожидаемые кредитные убытки по финансовым активам</t>
  </si>
  <si>
    <t>16(а)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</si>
</sst>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??_);_(@_)"/>
    <numFmt numFmtId="166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" fillId="0" borderId="0" xfId="1" applyNumberFormat="1" applyFont="1" applyAlignment="1">
      <alignment vertical="center" wrapText="1"/>
    </xf>
    <xf numFmtId="166" fontId="1" fillId="0" borderId="0" xfId="1" applyNumberFormat="1" applyFont="1" applyAlignment="1">
      <alignment horizontal="right" vertical="center" wrapText="1"/>
    </xf>
    <xf numFmtId="166" fontId="2" fillId="0" borderId="0" xfId="1" applyNumberFormat="1" applyFont="1" applyAlignment="1">
      <alignment horizontal="right" vertical="center" wrapText="1"/>
    </xf>
    <xf numFmtId="166" fontId="2" fillId="0" borderId="0" xfId="1" applyNumberFormat="1" applyFont="1" applyAlignment="1">
      <alignment vertical="center" wrapText="1"/>
    </xf>
    <xf numFmtId="166" fontId="1" fillId="0" borderId="1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5" fontId="1" fillId="0" borderId="0" xfId="1" applyNumberFormat="1" applyFont="1" applyAlignment="1">
      <alignment horizontal="right"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166" fontId="0" fillId="0" borderId="0" xfId="1" applyNumberFormat="1" applyFont="1"/>
    <xf numFmtId="0" fontId="2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wrapText="1"/>
    </xf>
    <xf numFmtId="165" fontId="2" fillId="0" borderId="0" xfId="1" applyNumberFormat="1" applyFont="1" applyBorder="1" applyAlignment="1">
      <alignment horizontal="right" vertical="center" wrapText="1"/>
    </xf>
    <xf numFmtId="166" fontId="2" fillId="0" borderId="2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1" fillId="0" borderId="0" xfId="1" applyNumberFormat="1" applyFont="1" applyBorder="1" applyAlignment="1">
      <alignment horizontal="right" vertical="center" wrapText="1"/>
    </xf>
    <xf numFmtId="166" fontId="1" fillId="0" borderId="5" xfId="1" applyNumberFormat="1" applyFont="1" applyBorder="1" applyAlignment="1">
      <alignment horizontal="right" vertical="center" wrapText="1"/>
    </xf>
    <xf numFmtId="166" fontId="2" fillId="0" borderId="5" xfId="1" applyNumberFormat="1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1" fillId="0" borderId="0" xfId="1" applyNumberFormat="1" applyFont="1" applyAlignment="1">
      <alignment horizontal="right" vertical="center" wrapText="1"/>
    </xf>
    <xf numFmtId="166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wrapText="1"/>
    </xf>
    <xf numFmtId="166" fontId="2" fillId="0" borderId="4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1"/>
  <sheetViews>
    <sheetView tabSelected="1" zoomScaleNormal="100" workbookViewId="0">
      <selection activeCell="C22" sqref="C22"/>
    </sheetView>
  </sheetViews>
  <sheetFormatPr defaultRowHeight="15" x14ac:dyDescent="0.25"/>
  <cols>
    <col min="2" max="2" width="36" customWidth="1"/>
    <col min="4" max="4" width="17" customWidth="1"/>
    <col min="5" max="5" width="6.42578125" customWidth="1"/>
    <col min="6" max="6" width="16" customWidth="1"/>
  </cols>
  <sheetData>
    <row r="1" spans="2:6" ht="85.5" customHeight="1" x14ac:dyDescent="0.25">
      <c r="B1" s="40" t="s">
        <v>72</v>
      </c>
      <c r="C1" s="40"/>
      <c r="D1" s="40"/>
      <c r="E1" s="40"/>
      <c r="F1" s="40"/>
    </row>
    <row r="2" spans="2:6" ht="25.5" customHeight="1" x14ac:dyDescent="0.25">
      <c r="B2" s="42"/>
      <c r="C2" s="43" t="s">
        <v>0</v>
      </c>
      <c r="D2" s="8" t="s">
        <v>73</v>
      </c>
      <c r="E2" s="43"/>
      <c r="F2" s="8" t="s">
        <v>74</v>
      </c>
    </row>
    <row r="3" spans="2:6" ht="21" customHeight="1" x14ac:dyDescent="0.25">
      <c r="B3" s="42"/>
      <c r="C3" s="43"/>
      <c r="D3" s="8" t="s">
        <v>36</v>
      </c>
      <c r="E3" s="43"/>
      <c r="F3" s="8" t="s">
        <v>36</v>
      </c>
    </row>
    <row r="4" spans="2:6" ht="15" customHeight="1" thickBot="1" x14ac:dyDescent="0.3">
      <c r="B4" s="42"/>
      <c r="C4" s="43"/>
      <c r="D4" s="9" t="s">
        <v>1</v>
      </c>
      <c r="E4" s="43"/>
      <c r="F4" s="9" t="s">
        <v>1</v>
      </c>
    </row>
    <row r="5" spans="2:6" x14ac:dyDescent="0.25">
      <c r="B5" s="7" t="s">
        <v>2</v>
      </c>
      <c r="C5" s="26"/>
      <c r="D5" s="23"/>
      <c r="E5" s="28"/>
      <c r="F5" s="28"/>
    </row>
    <row r="6" spans="2:6" ht="16.5" customHeight="1" x14ac:dyDescent="0.25">
      <c r="B6" s="21" t="s">
        <v>3</v>
      </c>
      <c r="C6" s="26">
        <v>8</v>
      </c>
      <c r="D6" s="11">
        <v>2013858</v>
      </c>
      <c r="E6" s="11"/>
      <c r="F6" s="11">
        <v>1383088</v>
      </c>
    </row>
    <row r="7" spans="2:6" ht="15.75" customHeight="1" x14ac:dyDescent="0.25">
      <c r="B7" s="21" t="s">
        <v>4</v>
      </c>
      <c r="C7" s="26">
        <v>9</v>
      </c>
      <c r="D7" s="11">
        <v>796428</v>
      </c>
      <c r="E7" s="11"/>
      <c r="F7" s="11">
        <v>2996980</v>
      </c>
    </row>
    <row r="8" spans="2:6" ht="24.75" customHeight="1" x14ac:dyDescent="0.25">
      <c r="B8" s="21" t="s">
        <v>5</v>
      </c>
      <c r="C8" s="26">
        <v>10</v>
      </c>
      <c r="D8" s="11">
        <v>35141245</v>
      </c>
      <c r="E8" s="11"/>
      <c r="F8" s="11">
        <v>25803960</v>
      </c>
    </row>
    <row r="9" spans="2:6" ht="24.75" customHeight="1" x14ac:dyDescent="0.25">
      <c r="B9" s="21" t="s">
        <v>6</v>
      </c>
      <c r="C9" s="26">
        <v>11</v>
      </c>
      <c r="D9" s="11">
        <v>2530156</v>
      </c>
      <c r="E9" s="11"/>
      <c r="F9" s="11">
        <v>2319119</v>
      </c>
    </row>
    <row r="10" spans="2:6" ht="24.75" customHeight="1" x14ac:dyDescent="0.25">
      <c r="B10" s="21" t="s">
        <v>7</v>
      </c>
      <c r="C10" s="26"/>
      <c r="D10" s="11">
        <v>110133</v>
      </c>
      <c r="E10" s="11"/>
      <c r="F10" s="11">
        <v>105857</v>
      </c>
    </row>
    <row r="11" spans="2:6" ht="18" customHeight="1" thickBot="1" x14ac:dyDescent="0.3">
      <c r="B11" s="21" t="s">
        <v>8</v>
      </c>
      <c r="C11" s="26">
        <v>12</v>
      </c>
      <c r="D11" s="14">
        <v>1707474</v>
      </c>
      <c r="E11" s="11"/>
      <c r="F11" s="14">
        <v>1144741</v>
      </c>
    </row>
    <row r="12" spans="2:6" ht="16.5" customHeight="1" thickBot="1" x14ac:dyDescent="0.3">
      <c r="B12" s="7" t="s">
        <v>9</v>
      </c>
      <c r="C12" s="27"/>
      <c r="D12" s="15">
        <f>SUM(D6:D11)</f>
        <v>42299294</v>
      </c>
      <c r="E12" s="12"/>
      <c r="F12" s="15">
        <f>SUM(F6:F11)</f>
        <v>33753745</v>
      </c>
    </row>
    <row r="13" spans="2:6" ht="15.75" customHeight="1" thickTop="1" x14ac:dyDescent="0.25">
      <c r="B13" s="7" t="s">
        <v>10</v>
      </c>
      <c r="C13" s="26"/>
      <c r="D13" s="11"/>
      <c r="E13" s="11"/>
      <c r="F13" s="11"/>
    </row>
    <row r="14" spans="2:6" x14ac:dyDescent="0.25">
      <c r="B14" s="21" t="s">
        <v>47</v>
      </c>
      <c r="C14" s="26">
        <v>13</v>
      </c>
      <c r="D14" s="11">
        <v>779193</v>
      </c>
      <c r="E14" s="11"/>
      <c r="F14" s="11">
        <v>0</v>
      </c>
    </row>
    <row r="15" spans="2:6" x14ac:dyDescent="0.25">
      <c r="B15" s="21" t="s">
        <v>35</v>
      </c>
      <c r="C15" s="26">
        <v>14</v>
      </c>
      <c r="D15" s="11">
        <v>9704925</v>
      </c>
      <c r="E15" s="11"/>
      <c r="F15" s="11">
        <v>8635121</v>
      </c>
    </row>
    <row r="16" spans="2:6" x14ac:dyDescent="0.25">
      <c r="B16" s="21" t="s">
        <v>11</v>
      </c>
      <c r="C16" s="26"/>
      <c r="D16" s="11">
        <v>89797</v>
      </c>
      <c r="E16" s="11"/>
      <c r="F16" s="11">
        <v>0</v>
      </c>
    </row>
    <row r="17" spans="2:9" x14ac:dyDescent="0.25">
      <c r="B17" s="21" t="s">
        <v>80</v>
      </c>
      <c r="C17" s="26"/>
      <c r="D17" s="36">
        <v>2600000</v>
      </c>
      <c r="E17" s="36"/>
      <c r="F17" s="36">
        <v>0</v>
      </c>
    </row>
    <row r="18" spans="2:9" ht="15.75" thickBot="1" x14ac:dyDescent="0.3">
      <c r="B18" s="21" t="s">
        <v>12</v>
      </c>
      <c r="C18" s="26">
        <v>15</v>
      </c>
      <c r="D18" s="14">
        <v>1290504</v>
      </c>
      <c r="E18" s="11"/>
      <c r="F18" s="14">
        <v>793298</v>
      </c>
    </row>
    <row r="19" spans="2:9" ht="15.75" thickBot="1" x14ac:dyDescent="0.3">
      <c r="B19" s="7" t="s">
        <v>13</v>
      </c>
      <c r="C19" s="26"/>
      <c r="D19" s="16">
        <f>SUM(D14:D18)</f>
        <v>14464419</v>
      </c>
      <c r="E19" s="12"/>
      <c r="F19" s="16">
        <f>SUM(F14:F18)</f>
        <v>9428419</v>
      </c>
    </row>
    <row r="20" spans="2:9" x14ac:dyDescent="0.25">
      <c r="B20" s="7" t="s">
        <v>14</v>
      </c>
      <c r="C20" s="26"/>
      <c r="D20" s="11"/>
      <c r="E20" s="11"/>
      <c r="F20" s="11"/>
    </row>
    <row r="21" spans="2:9" x14ac:dyDescent="0.25">
      <c r="B21" s="21" t="s">
        <v>15</v>
      </c>
      <c r="C21" s="26" t="s">
        <v>95</v>
      </c>
      <c r="D21" s="11">
        <v>2210273</v>
      </c>
      <c r="E21" s="11"/>
      <c r="F21" s="11">
        <v>2210273</v>
      </c>
    </row>
    <row r="22" spans="2:9" x14ac:dyDescent="0.25">
      <c r="B22" s="21" t="s">
        <v>48</v>
      </c>
      <c r="C22" s="26"/>
      <c r="D22" s="11">
        <v>24441050</v>
      </c>
      <c r="E22" s="11"/>
      <c r="F22" s="11">
        <v>20939375</v>
      </c>
    </row>
    <row r="23" spans="2:9" ht="15.75" thickBot="1" x14ac:dyDescent="0.3">
      <c r="B23" s="21" t="s">
        <v>16</v>
      </c>
      <c r="C23" s="26"/>
      <c r="D23" s="14">
        <v>1183552</v>
      </c>
      <c r="E23" s="11"/>
      <c r="F23" s="14">
        <v>1175678</v>
      </c>
    </row>
    <row r="24" spans="2:9" ht="15.75" thickBot="1" x14ac:dyDescent="0.3">
      <c r="B24" s="7" t="s">
        <v>17</v>
      </c>
      <c r="C24" s="26"/>
      <c r="D24" s="16">
        <f>SUM(D21:D23)</f>
        <v>27834875</v>
      </c>
      <c r="E24" s="12"/>
      <c r="F24" s="16">
        <f>SUM(F21:F23)</f>
        <v>24325326</v>
      </c>
      <c r="I24" s="3"/>
    </row>
    <row r="25" spans="2:9" ht="26.25" thickBot="1" x14ac:dyDescent="0.3">
      <c r="B25" s="25" t="s">
        <v>42</v>
      </c>
      <c r="C25" s="26"/>
      <c r="D25" s="15">
        <f>D19+D24</f>
        <v>42299294</v>
      </c>
      <c r="E25" s="12"/>
      <c r="F25" s="15">
        <f>F19+F24</f>
        <v>33753745</v>
      </c>
    </row>
    <row r="26" spans="2:9" ht="15.75" thickTop="1" x14ac:dyDescent="0.25">
      <c r="B26" s="1"/>
      <c r="C26" s="2"/>
      <c r="D26" s="32"/>
      <c r="E26" s="4"/>
      <c r="F26" s="32"/>
    </row>
    <row r="27" spans="2:9" ht="15.75" customHeight="1" x14ac:dyDescent="0.25">
      <c r="B27" s="44" t="s">
        <v>34</v>
      </c>
      <c r="C27" s="44"/>
      <c r="D27" s="44"/>
      <c r="E27" s="44"/>
      <c r="F27" s="44"/>
    </row>
    <row r="29" spans="2:9" ht="15.75" thickBot="1" x14ac:dyDescent="0.3">
      <c r="B29" s="5"/>
      <c r="E29" s="6"/>
      <c r="F29" s="6"/>
    </row>
    <row r="30" spans="2:9" ht="12.75" customHeight="1" x14ac:dyDescent="0.25">
      <c r="B30" s="1" t="s">
        <v>62</v>
      </c>
      <c r="E30" s="41" t="s">
        <v>18</v>
      </c>
      <c r="F30" s="41"/>
    </row>
    <row r="31" spans="2:9" ht="39" customHeight="1" x14ac:dyDescent="0.25">
      <c r="B31" s="1" t="s">
        <v>63</v>
      </c>
      <c r="E31" s="41" t="s">
        <v>19</v>
      </c>
      <c r="F31" s="41"/>
    </row>
  </sheetData>
  <mergeCells count="7">
    <mergeCell ref="B1:F1"/>
    <mergeCell ref="E30:F30"/>
    <mergeCell ref="E31:F31"/>
    <mergeCell ref="B2:B4"/>
    <mergeCell ref="C2:C4"/>
    <mergeCell ref="E2:E4"/>
    <mergeCell ref="B27:F27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31"/>
  <sheetViews>
    <sheetView zoomScaleNormal="100" workbookViewId="0">
      <selection activeCell="C17" sqref="C17"/>
    </sheetView>
  </sheetViews>
  <sheetFormatPr defaultRowHeight="15" x14ac:dyDescent="0.25"/>
  <cols>
    <col min="2" max="2" width="37.5703125" customWidth="1"/>
    <col min="4" max="4" width="17.5703125" customWidth="1"/>
    <col min="5" max="5" width="6" customWidth="1"/>
    <col min="6" max="6" width="17.85546875" customWidth="1"/>
  </cols>
  <sheetData>
    <row r="2" spans="2:10" ht="73.5" customHeight="1" x14ac:dyDescent="0.25">
      <c r="B2" s="45" t="s">
        <v>75</v>
      </c>
      <c r="C2" s="45"/>
      <c r="D2" s="45"/>
      <c r="E2" s="45"/>
      <c r="F2" s="45"/>
    </row>
    <row r="3" spans="2:10" ht="25.5" x14ac:dyDescent="0.25">
      <c r="B3" s="42"/>
      <c r="C3" s="43" t="s">
        <v>0</v>
      </c>
      <c r="D3" s="8" t="s">
        <v>76</v>
      </c>
      <c r="E3" s="43"/>
      <c r="F3" s="8" t="s">
        <v>76</v>
      </c>
    </row>
    <row r="4" spans="2:10" ht="16.5" customHeight="1" x14ac:dyDescent="0.25">
      <c r="B4" s="42"/>
      <c r="C4" s="43"/>
      <c r="D4" s="8" t="s">
        <v>73</v>
      </c>
      <c r="E4" s="43"/>
      <c r="F4" s="8" t="s">
        <v>77</v>
      </c>
    </row>
    <row r="5" spans="2:10" ht="13.5" customHeight="1" x14ac:dyDescent="0.25">
      <c r="B5" s="42"/>
      <c r="C5" s="43"/>
      <c r="D5" s="8" t="s">
        <v>36</v>
      </c>
      <c r="E5" s="43"/>
      <c r="F5" s="8" t="s">
        <v>36</v>
      </c>
    </row>
    <row r="6" spans="2:10" ht="14.25" customHeight="1" thickBot="1" x14ac:dyDescent="0.3">
      <c r="B6" s="42"/>
      <c r="C6" s="43"/>
      <c r="D6" s="9" t="s">
        <v>1</v>
      </c>
      <c r="E6" s="43"/>
      <c r="F6" s="9" t="s">
        <v>1</v>
      </c>
    </row>
    <row r="7" spans="2:10" ht="48.75" customHeight="1" x14ac:dyDescent="0.25">
      <c r="B7" s="21"/>
      <c r="C7" s="8"/>
      <c r="D7" s="8"/>
      <c r="E7" s="8"/>
      <c r="F7" s="8"/>
    </row>
    <row r="8" spans="2:10" ht="17.25" customHeight="1" x14ac:dyDescent="0.25">
      <c r="B8" s="7" t="s">
        <v>49</v>
      </c>
      <c r="C8" s="46">
        <v>4</v>
      </c>
      <c r="D8" s="47">
        <v>4002750</v>
      </c>
      <c r="E8" s="47"/>
      <c r="F8" s="47">
        <v>2999058</v>
      </c>
    </row>
    <row r="9" spans="2:10" ht="38.25" customHeight="1" x14ac:dyDescent="0.25">
      <c r="B9" s="21" t="s">
        <v>44</v>
      </c>
      <c r="C9" s="46"/>
      <c r="D9" s="47"/>
      <c r="E9" s="47"/>
      <c r="F9" s="47"/>
    </row>
    <row r="10" spans="2:10" ht="21.75" customHeight="1" thickBot="1" x14ac:dyDescent="0.3">
      <c r="B10" s="21" t="s">
        <v>20</v>
      </c>
      <c r="C10" s="26">
        <v>4</v>
      </c>
      <c r="D10" s="18">
        <v>-483797</v>
      </c>
      <c r="E10" s="11"/>
      <c r="F10" s="18">
        <v>-325796</v>
      </c>
    </row>
    <row r="11" spans="2:10" ht="30" customHeight="1" thickBot="1" x14ac:dyDescent="0.3">
      <c r="B11" s="7" t="s">
        <v>21</v>
      </c>
      <c r="C11" s="26"/>
      <c r="D11" s="16">
        <f>SUM(D8:D10)</f>
        <v>3518953</v>
      </c>
      <c r="E11" s="12"/>
      <c r="F11" s="16">
        <f>SUM(F8:F10)</f>
        <v>2673262</v>
      </c>
    </row>
    <row r="12" spans="2:10" ht="29.25" customHeight="1" x14ac:dyDescent="0.25">
      <c r="B12" s="21" t="s">
        <v>93</v>
      </c>
      <c r="C12" s="26"/>
      <c r="D12" s="17">
        <v>-725</v>
      </c>
      <c r="E12" s="11"/>
      <c r="F12" s="17">
        <v>-67436</v>
      </c>
    </row>
    <row r="13" spans="2:10" ht="18" customHeight="1" thickBot="1" x14ac:dyDescent="0.3">
      <c r="B13" s="21" t="s">
        <v>45</v>
      </c>
      <c r="C13" s="26">
        <v>5</v>
      </c>
      <c r="D13" s="14">
        <v>88627</v>
      </c>
      <c r="E13" s="11"/>
      <c r="F13" s="14">
        <v>42567</v>
      </c>
      <c r="J13" s="3"/>
    </row>
    <row r="14" spans="2:10" ht="28.5" customHeight="1" thickBot="1" x14ac:dyDescent="0.3">
      <c r="B14" s="7" t="s">
        <v>22</v>
      </c>
      <c r="C14" s="26"/>
      <c r="D14" s="16">
        <f>D11+D12+D13</f>
        <v>3606855</v>
      </c>
      <c r="E14" s="12"/>
      <c r="F14" s="16">
        <f>F11+F12+F13</f>
        <v>2648393</v>
      </c>
    </row>
    <row r="15" spans="2:10" ht="38.25" customHeight="1" x14ac:dyDescent="0.25">
      <c r="B15" s="21" t="s">
        <v>94</v>
      </c>
      <c r="C15" s="26" t="s">
        <v>70</v>
      </c>
      <c r="D15" s="17">
        <v>-69846</v>
      </c>
      <c r="E15" s="11"/>
      <c r="F15" s="11">
        <v>3893</v>
      </c>
    </row>
    <row r="16" spans="2:10" ht="23.25" customHeight="1" x14ac:dyDescent="0.25">
      <c r="B16" s="21" t="s">
        <v>81</v>
      </c>
      <c r="C16" s="26">
        <v>18</v>
      </c>
      <c r="D16" s="39">
        <v>2412424</v>
      </c>
      <c r="E16" s="11"/>
      <c r="F16" s="39">
        <v>0</v>
      </c>
    </row>
    <row r="17" spans="2:6" ht="21" customHeight="1" thickBot="1" x14ac:dyDescent="0.3">
      <c r="B17" s="21" t="s">
        <v>23</v>
      </c>
      <c r="C17" s="26">
        <v>6</v>
      </c>
      <c r="D17" s="18">
        <v>-2088066</v>
      </c>
      <c r="E17" s="11"/>
      <c r="F17" s="18">
        <v>-1483916</v>
      </c>
    </row>
    <row r="18" spans="2:6" ht="15.75" thickBot="1" x14ac:dyDescent="0.3">
      <c r="B18" s="7" t="s">
        <v>50</v>
      </c>
      <c r="C18" s="26"/>
      <c r="D18" s="16">
        <f>D14+D15+D17+D16</f>
        <v>3861367</v>
      </c>
      <c r="E18" s="12"/>
      <c r="F18" s="16">
        <f>F14+F15+F17</f>
        <v>1168370</v>
      </c>
    </row>
    <row r="19" spans="2:6" ht="15.75" thickBot="1" x14ac:dyDescent="0.3">
      <c r="B19" s="21" t="s">
        <v>24</v>
      </c>
      <c r="C19" s="26">
        <v>7</v>
      </c>
      <c r="D19" s="18">
        <v>-359692</v>
      </c>
      <c r="E19" s="11"/>
      <c r="F19" s="18">
        <v>-316075</v>
      </c>
    </row>
    <row r="20" spans="2:6" ht="23.25" customHeight="1" thickBot="1" x14ac:dyDescent="0.3">
      <c r="B20" s="7" t="s">
        <v>64</v>
      </c>
      <c r="C20" s="26"/>
      <c r="D20" s="15">
        <f>D18+D19</f>
        <v>3501675</v>
      </c>
      <c r="E20" s="12"/>
      <c r="F20" s="15">
        <f>F18+F19</f>
        <v>852295</v>
      </c>
    </row>
    <row r="21" spans="2:6" ht="15.75" thickTop="1" x14ac:dyDescent="0.25">
      <c r="B21" s="7" t="s">
        <v>43</v>
      </c>
      <c r="C21" s="46"/>
      <c r="D21" s="48"/>
      <c r="E21" s="48"/>
      <c r="F21" s="48"/>
    </row>
    <row r="22" spans="2:6" ht="51" x14ac:dyDescent="0.25">
      <c r="B22" s="29" t="s">
        <v>54</v>
      </c>
      <c r="C22" s="46"/>
      <c r="D22" s="48"/>
      <c r="E22" s="48"/>
      <c r="F22" s="48"/>
    </row>
    <row r="23" spans="2:6" ht="26.25" thickBot="1" x14ac:dyDescent="0.3">
      <c r="B23" s="21" t="s">
        <v>41</v>
      </c>
      <c r="C23" s="26"/>
      <c r="D23" s="14">
        <v>7874</v>
      </c>
      <c r="E23" s="11"/>
      <c r="F23" s="14">
        <v>177996</v>
      </c>
    </row>
    <row r="24" spans="2:6" ht="15.75" thickBot="1" x14ac:dyDescent="0.3">
      <c r="B24" s="7" t="s">
        <v>52</v>
      </c>
      <c r="C24" s="26"/>
      <c r="D24" s="15">
        <f>D23</f>
        <v>7874</v>
      </c>
      <c r="E24" s="12"/>
      <c r="F24" s="15">
        <f>F23</f>
        <v>177996</v>
      </c>
    </row>
    <row r="25" spans="2:6" ht="16.5" thickTop="1" thickBot="1" x14ac:dyDescent="0.3">
      <c r="B25" s="7" t="s">
        <v>53</v>
      </c>
      <c r="C25" s="26"/>
      <c r="D25" s="15">
        <f>D20+D24</f>
        <v>3509549</v>
      </c>
      <c r="E25" s="12"/>
      <c r="F25" s="15">
        <f>F20+F24</f>
        <v>1030291</v>
      </c>
    </row>
    <row r="26" spans="2:6" ht="15.75" thickTop="1" x14ac:dyDescent="0.25"/>
    <row r="27" spans="2:6" ht="19.5" customHeight="1" x14ac:dyDescent="0.25">
      <c r="B27" s="44" t="s">
        <v>34</v>
      </c>
      <c r="C27" s="44"/>
      <c r="D27" s="44"/>
      <c r="E27" s="44"/>
      <c r="F27" s="44"/>
    </row>
    <row r="29" spans="2:6" ht="15.75" thickBot="1" x14ac:dyDescent="0.3">
      <c r="B29" s="5"/>
      <c r="E29" s="6"/>
      <c r="F29" s="6"/>
    </row>
    <row r="30" spans="2:6" ht="12.75" customHeight="1" x14ac:dyDescent="0.25">
      <c r="B30" s="1" t="s">
        <v>62</v>
      </c>
      <c r="E30" s="41" t="s">
        <v>18</v>
      </c>
      <c r="F30" s="41"/>
    </row>
    <row r="31" spans="2:6" ht="30.75" customHeight="1" x14ac:dyDescent="0.25">
      <c r="B31" s="1" t="s">
        <v>63</v>
      </c>
      <c r="E31" s="41" t="s">
        <v>19</v>
      </c>
      <c r="F31" s="41"/>
    </row>
  </sheetData>
  <mergeCells count="15">
    <mergeCell ref="E30:F30"/>
    <mergeCell ref="E31:F31"/>
    <mergeCell ref="B27:F27"/>
    <mergeCell ref="B2:F2"/>
    <mergeCell ref="B3:B6"/>
    <mergeCell ref="C3:C6"/>
    <mergeCell ref="E3:E6"/>
    <mergeCell ref="C8:C9"/>
    <mergeCell ref="D8:D9"/>
    <mergeCell ref="E8:E9"/>
    <mergeCell ref="F8:F9"/>
    <mergeCell ref="C21:C22"/>
    <mergeCell ref="D21:D22"/>
    <mergeCell ref="E21:E22"/>
    <mergeCell ref="F21:F2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47"/>
  <sheetViews>
    <sheetView zoomScaleNormal="100" workbookViewId="0">
      <selection activeCell="B2" sqref="B2:E2"/>
    </sheetView>
  </sheetViews>
  <sheetFormatPr defaultRowHeight="15" x14ac:dyDescent="0.25"/>
  <cols>
    <col min="2" max="2" width="57.7109375" customWidth="1"/>
    <col min="3" max="3" width="22.7109375" customWidth="1"/>
    <col min="5" max="5" width="21.85546875" customWidth="1"/>
  </cols>
  <sheetData>
    <row r="2" spans="2:5" ht="81.75" customHeight="1" x14ac:dyDescent="0.25">
      <c r="B2" s="45" t="s">
        <v>78</v>
      </c>
      <c r="C2" s="49"/>
      <c r="D2" s="49"/>
      <c r="E2" s="49"/>
    </row>
    <row r="3" spans="2:5" ht="27.75" customHeight="1" x14ac:dyDescent="0.25">
      <c r="B3" s="50"/>
      <c r="C3" s="8" t="s">
        <v>76</v>
      </c>
      <c r="D3" s="43"/>
      <c r="E3" s="8" t="s">
        <v>76</v>
      </c>
    </row>
    <row r="4" spans="2:5" ht="17.25" customHeight="1" x14ac:dyDescent="0.25">
      <c r="B4" s="50"/>
      <c r="C4" s="8" t="s">
        <v>73</v>
      </c>
      <c r="D4" s="43"/>
      <c r="E4" s="8" t="s">
        <v>77</v>
      </c>
    </row>
    <row r="5" spans="2:5" ht="15" customHeight="1" x14ac:dyDescent="0.25">
      <c r="B5" s="50"/>
      <c r="C5" s="8" t="s">
        <v>37</v>
      </c>
      <c r="D5" s="43"/>
      <c r="E5" s="8" t="s">
        <v>37</v>
      </c>
    </row>
    <row r="6" spans="2:5" ht="15.75" customHeight="1" thickBot="1" x14ac:dyDescent="0.3">
      <c r="B6" s="50"/>
      <c r="C6" s="9" t="s">
        <v>1</v>
      </c>
      <c r="D6" s="43"/>
      <c r="E6" s="9" t="s">
        <v>1</v>
      </c>
    </row>
    <row r="7" spans="2:5" ht="29.25" customHeight="1" x14ac:dyDescent="0.25">
      <c r="B7" s="7"/>
      <c r="C7" s="8"/>
      <c r="D7" s="7"/>
      <c r="E7" s="8"/>
    </row>
    <row r="8" spans="2:5" ht="25.5" customHeight="1" x14ac:dyDescent="0.25">
      <c r="B8" s="25" t="s">
        <v>25</v>
      </c>
      <c r="C8" s="23"/>
      <c r="D8" s="10"/>
      <c r="E8" s="23"/>
    </row>
    <row r="9" spans="2:5" ht="18.75" customHeight="1" x14ac:dyDescent="0.25">
      <c r="B9" s="21" t="s">
        <v>26</v>
      </c>
      <c r="C9" s="11">
        <v>3991507</v>
      </c>
      <c r="D9" s="10"/>
      <c r="E9" s="11">
        <v>2971374</v>
      </c>
    </row>
    <row r="10" spans="2:5" ht="18.75" customHeight="1" x14ac:dyDescent="0.25">
      <c r="B10" s="21" t="s">
        <v>27</v>
      </c>
      <c r="C10" s="17">
        <v>-424175</v>
      </c>
      <c r="D10" s="10"/>
      <c r="E10" s="17">
        <v>-241866</v>
      </c>
    </row>
    <row r="11" spans="2:5" ht="25.5" customHeight="1" x14ac:dyDescent="0.25">
      <c r="B11" s="21" t="s">
        <v>82</v>
      </c>
      <c r="C11" s="17">
        <v>945</v>
      </c>
      <c r="D11" s="10"/>
      <c r="E11" s="17">
        <v>-17752</v>
      </c>
    </row>
    <row r="12" spans="2:5" ht="18.75" customHeight="1" x14ac:dyDescent="0.25">
      <c r="B12" s="21" t="s">
        <v>83</v>
      </c>
      <c r="C12" s="11">
        <v>14143</v>
      </c>
      <c r="D12" s="10"/>
      <c r="E12" s="11">
        <v>0</v>
      </c>
    </row>
    <row r="13" spans="2:5" ht="18.75" customHeight="1" x14ac:dyDescent="0.25">
      <c r="B13" s="21" t="s">
        <v>55</v>
      </c>
      <c r="C13" s="11">
        <v>101080</v>
      </c>
      <c r="D13" s="10"/>
      <c r="E13" s="11">
        <v>65849</v>
      </c>
    </row>
    <row r="14" spans="2:5" ht="18.75" customHeight="1" x14ac:dyDescent="0.25">
      <c r="B14" s="21" t="s">
        <v>28</v>
      </c>
      <c r="C14" s="17">
        <v>-2049057</v>
      </c>
      <c r="D14" s="10"/>
      <c r="E14" s="17">
        <v>-1038862</v>
      </c>
    </row>
    <row r="15" spans="2:5" ht="18.75" customHeight="1" x14ac:dyDescent="0.25">
      <c r="B15" s="7" t="s">
        <v>56</v>
      </c>
      <c r="C15" s="11"/>
      <c r="D15" s="10"/>
      <c r="E15" s="11"/>
    </row>
    <row r="16" spans="2:5" ht="18.75" customHeight="1" x14ac:dyDescent="0.25">
      <c r="B16" s="21" t="s">
        <v>4</v>
      </c>
      <c r="C16" s="17">
        <v>3138635</v>
      </c>
      <c r="D16" s="10"/>
      <c r="E16" s="17">
        <v>507758</v>
      </c>
    </row>
    <row r="17" spans="2:5" ht="18.75" customHeight="1" x14ac:dyDescent="0.25">
      <c r="B17" s="21" t="s">
        <v>5</v>
      </c>
      <c r="C17" s="17">
        <v>-4536195</v>
      </c>
      <c r="D17" s="10"/>
      <c r="E17" s="17">
        <v>-136808</v>
      </c>
    </row>
    <row r="18" spans="2:5" ht="18" customHeight="1" x14ac:dyDescent="0.25">
      <c r="B18" s="21" t="s">
        <v>29</v>
      </c>
      <c r="C18" s="17">
        <v>133492</v>
      </c>
      <c r="D18" s="10"/>
      <c r="E18" s="17">
        <v>-216714</v>
      </c>
    </row>
    <row r="19" spans="2:5" ht="18" customHeight="1" x14ac:dyDescent="0.25">
      <c r="B19" s="7" t="s">
        <v>57</v>
      </c>
      <c r="C19" s="11"/>
      <c r="D19" s="10"/>
      <c r="E19" s="11"/>
    </row>
    <row r="20" spans="2:5" ht="18" customHeight="1" thickBot="1" x14ac:dyDescent="0.3">
      <c r="B20" s="21" t="s">
        <v>12</v>
      </c>
      <c r="C20" s="18">
        <v>-47365</v>
      </c>
      <c r="D20" s="13"/>
      <c r="E20" s="18">
        <v>-44235</v>
      </c>
    </row>
    <row r="21" spans="2:5" ht="24" customHeight="1" x14ac:dyDescent="0.25">
      <c r="B21" s="25" t="s">
        <v>84</v>
      </c>
      <c r="C21" s="20">
        <f>SUM(C9:C20)</f>
        <v>323010</v>
      </c>
      <c r="D21" s="10"/>
      <c r="E21" s="20">
        <f>SUM(E9:E20)</f>
        <v>1848744</v>
      </c>
    </row>
    <row r="22" spans="2:5" ht="28.5" customHeight="1" thickBot="1" x14ac:dyDescent="0.3">
      <c r="B22" s="21" t="s">
        <v>30</v>
      </c>
      <c r="C22" s="18">
        <v>-351000</v>
      </c>
      <c r="D22" s="13"/>
      <c r="E22" s="18">
        <v>-337033</v>
      </c>
    </row>
    <row r="23" spans="2:5" ht="30.75" customHeight="1" thickBot="1" x14ac:dyDescent="0.3">
      <c r="B23" s="25" t="s">
        <v>85</v>
      </c>
      <c r="C23" s="19">
        <f>C21+C22</f>
        <v>-27990</v>
      </c>
      <c r="D23" s="10"/>
      <c r="E23" s="19">
        <f>E21+E22</f>
        <v>1511711</v>
      </c>
    </row>
    <row r="24" spans="2:5" ht="16.5" customHeight="1" x14ac:dyDescent="0.25">
      <c r="B24" s="7"/>
      <c r="C24" s="11"/>
      <c r="D24" s="10"/>
      <c r="E24" s="11"/>
    </row>
    <row r="25" spans="2:5" ht="27.75" customHeight="1" x14ac:dyDescent="0.25">
      <c r="B25" s="25" t="s">
        <v>31</v>
      </c>
      <c r="C25" s="11"/>
      <c r="D25" s="10"/>
      <c r="E25" s="11"/>
    </row>
    <row r="26" spans="2:5" ht="18.75" customHeight="1" x14ac:dyDescent="0.25">
      <c r="B26" s="24" t="s">
        <v>38</v>
      </c>
      <c r="C26" s="17">
        <v>6350</v>
      </c>
      <c r="D26" s="13"/>
      <c r="E26" s="11">
        <v>9467</v>
      </c>
    </row>
    <row r="27" spans="2:5" ht="15.75" thickBot="1" x14ac:dyDescent="0.3">
      <c r="B27" s="24" t="s">
        <v>32</v>
      </c>
      <c r="C27" s="18">
        <v>-137295</v>
      </c>
      <c r="D27" s="10"/>
      <c r="E27" s="18">
        <v>-74250</v>
      </c>
    </row>
    <row r="28" spans="2:5" ht="27.75" customHeight="1" thickBot="1" x14ac:dyDescent="0.3">
      <c r="B28" s="25" t="s">
        <v>86</v>
      </c>
      <c r="C28" s="19">
        <f>C26+C27</f>
        <v>-130945</v>
      </c>
      <c r="D28" s="10"/>
      <c r="E28" s="19">
        <f>SUM(E26:E27)</f>
        <v>-64783</v>
      </c>
    </row>
    <row r="29" spans="2:5" ht="13.5" customHeight="1" x14ac:dyDescent="0.25">
      <c r="B29" s="7"/>
      <c r="C29" s="11"/>
      <c r="D29" s="10"/>
      <c r="E29" s="11"/>
    </row>
    <row r="30" spans="2:5" ht="27" customHeight="1" x14ac:dyDescent="0.25">
      <c r="B30" s="25" t="s">
        <v>33</v>
      </c>
      <c r="C30" s="11"/>
      <c r="D30" s="10"/>
      <c r="E30" s="11"/>
    </row>
    <row r="31" spans="2:5" ht="15" customHeight="1" x14ac:dyDescent="0.25">
      <c r="B31" s="21" t="s">
        <v>65</v>
      </c>
      <c r="C31" s="17">
        <v>-333333</v>
      </c>
      <c r="D31" s="10"/>
      <c r="E31" s="17">
        <v>-693396</v>
      </c>
    </row>
    <row r="32" spans="2:5" ht="15" customHeight="1" x14ac:dyDescent="0.25">
      <c r="B32" s="21" t="s">
        <v>66</v>
      </c>
      <c r="C32" s="11">
        <v>1100000</v>
      </c>
      <c r="D32" s="10"/>
      <c r="E32" s="11">
        <v>745000</v>
      </c>
    </row>
    <row r="33" spans="2:6" ht="27.75" customHeight="1" x14ac:dyDescent="0.25">
      <c r="B33" s="21" t="s">
        <v>87</v>
      </c>
      <c r="C33" s="17">
        <v>31707</v>
      </c>
      <c r="D33" s="10"/>
      <c r="E33" s="39">
        <v>-1673246</v>
      </c>
    </row>
    <row r="34" spans="2:6" ht="15.75" thickBot="1" x14ac:dyDescent="0.3">
      <c r="B34" s="21" t="s">
        <v>88</v>
      </c>
      <c r="C34" s="18">
        <v>0</v>
      </c>
      <c r="D34" s="10"/>
      <c r="E34" s="18">
        <v>-9413</v>
      </c>
    </row>
    <row r="35" spans="2:6" ht="26.25" thickBot="1" x14ac:dyDescent="0.3">
      <c r="B35" s="25" t="s">
        <v>71</v>
      </c>
      <c r="C35" s="33">
        <f>SUM(C31:C34)</f>
        <v>798374</v>
      </c>
      <c r="D35" s="13"/>
      <c r="E35" s="19">
        <f>SUM(E31:E34)</f>
        <v>-1631055</v>
      </c>
    </row>
    <row r="36" spans="2:6" ht="15.75" customHeight="1" x14ac:dyDescent="0.25">
      <c r="B36" s="7"/>
      <c r="C36" s="34"/>
      <c r="D36" s="10"/>
      <c r="E36" s="34"/>
    </row>
    <row r="37" spans="2:6" x14ac:dyDescent="0.25">
      <c r="B37" s="25" t="s">
        <v>39</v>
      </c>
      <c r="C37" s="20">
        <f>C23+C28+C35</f>
        <v>639439</v>
      </c>
      <c r="D37" s="13"/>
      <c r="E37" s="20">
        <f>E23+E28+E35</f>
        <v>-184127</v>
      </c>
    </row>
    <row r="38" spans="2:6" ht="25.5" x14ac:dyDescent="0.25">
      <c r="B38" s="21" t="s">
        <v>58</v>
      </c>
      <c r="C38" s="17">
        <v>-8669</v>
      </c>
      <c r="D38" s="30"/>
      <c r="E38" s="17">
        <v>-18366</v>
      </c>
    </row>
    <row r="39" spans="2:6" ht="15.75" thickBot="1" x14ac:dyDescent="0.3">
      <c r="B39" s="21" t="s">
        <v>46</v>
      </c>
      <c r="C39" s="14">
        <v>1383088</v>
      </c>
      <c r="D39" s="30"/>
      <c r="E39" s="14">
        <v>1091473</v>
      </c>
    </row>
    <row r="40" spans="2:6" ht="26.25" thickBot="1" x14ac:dyDescent="0.3">
      <c r="B40" s="25" t="s">
        <v>89</v>
      </c>
      <c r="C40" s="15">
        <f>SUM(C37:C39)</f>
        <v>2013858</v>
      </c>
      <c r="D40" s="30"/>
      <c r="E40" s="15">
        <f>SUM(E37:E39)</f>
        <v>888980</v>
      </c>
    </row>
    <row r="41" spans="2:6" ht="15.75" thickTop="1" x14ac:dyDescent="0.25"/>
    <row r="42" spans="2:6" ht="19.5" customHeight="1" x14ac:dyDescent="0.25">
      <c r="B42" s="22" t="s">
        <v>34</v>
      </c>
      <c r="F42" s="22"/>
    </row>
    <row r="43" spans="2:6" x14ac:dyDescent="0.25">
      <c r="C43" s="22"/>
      <c r="D43" s="22"/>
      <c r="E43" s="22"/>
    </row>
    <row r="44" spans="2:6" ht="15.75" thickBot="1" x14ac:dyDescent="0.3">
      <c r="B44" s="5"/>
    </row>
    <row r="45" spans="2:6" ht="17.25" customHeight="1" thickBot="1" x14ac:dyDescent="0.3">
      <c r="B45" s="1" t="s">
        <v>62</v>
      </c>
      <c r="D45" s="6"/>
      <c r="E45" s="6"/>
    </row>
    <row r="46" spans="2:6" ht="21" customHeight="1" x14ac:dyDescent="0.25">
      <c r="B46" s="1" t="s">
        <v>63</v>
      </c>
      <c r="D46" s="51" t="s">
        <v>18</v>
      </c>
      <c r="E46" s="51"/>
    </row>
    <row r="47" spans="2:6" x14ac:dyDescent="0.25">
      <c r="D47" s="41" t="s">
        <v>19</v>
      </c>
      <c r="E47" s="41"/>
    </row>
  </sheetData>
  <mergeCells count="5">
    <mergeCell ref="D47:E47"/>
    <mergeCell ref="B2:E2"/>
    <mergeCell ref="B3:B6"/>
    <mergeCell ref="D3:D6"/>
    <mergeCell ref="D46:E46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28"/>
  <sheetViews>
    <sheetView zoomScaleNormal="100" workbookViewId="0">
      <selection activeCell="B2" sqref="B2:I2"/>
    </sheetView>
  </sheetViews>
  <sheetFormatPr defaultRowHeight="15" x14ac:dyDescent="0.25"/>
  <cols>
    <col min="2" max="2" width="42.140625" customWidth="1"/>
    <col min="3" max="3" width="13.85546875" customWidth="1"/>
    <col min="4" max="4" width="1.7109375" customWidth="1"/>
    <col min="5" max="5" width="20.5703125" customWidth="1"/>
    <col min="6" max="6" width="1.85546875" customWidth="1"/>
    <col min="7" max="7" width="14.42578125" customWidth="1"/>
    <col min="8" max="8" width="2.85546875" customWidth="1"/>
    <col min="9" max="9" width="18.28515625" customWidth="1"/>
  </cols>
  <sheetData>
    <row r="2" spans="2:13" ht="82.5" customHeight="1" x14ac:dyDescent="0.25">
      <c r="B2" s="45" t="s">
        <v>79</v>
      </c>
      <c r="C2" s="45"/>
      <c r="D2" s="45"/>
      <c r="E2" s="45"/>
      <c r="F2" s="45"/>
      <c r="G2" s="45"/>
      <c r="H2" s="45"/>
      <c r="I2" s="45"/>
    </row>
    <row r="3" spans="2:13" ht="45.75" customHeight="1" thickBot="1" x14ac:dyDescent="0.3">
      <c r="B3" s="31" t="s">
        <v>1</v>
      </c>
      <c r="C3" s="9" t="s">
        <v>15</v>
      </c>
      <c r="D3" s="8"/>
      <c r="E3" s="9" t="s">
        <v>40</v>
      </c>
      <c r="F3" s="8"/>
      <c r="G3" s="9" t="s">
        <v>16</v>
      </c>
      <c r="H3" s="8"/>
      <c r="I3" s="9" t="s">
        <v>17</v>
      </c>
    </row>
    <row r="4" spans="2:13" ht="21.75" customHeight="1" x14ac:dyDescent="0.25">
      <c r="B4" s="7"/>
      <c r="C4" s="8"/>
      <c r="D4" s="8"/>
      <c r="E4" s="8"/>
      <c r="F4" s="8"/>
      <c r="G4" s="8"/>
      <c r="H4" s="8"/>
      <c r="I4" s="8"/>
    </row>
    <row r="5" spans="2:13" ht="21.75" customHeight="1" x14ac:dyDescent="0.25">
      <c r="B5" s="7" t="s">
        <v>69</v>
      </c>
      <c r="C5" s="12">
        <v>2210273</v>
      </c>
      <c r="D5" s="12"/>
      <c r="E5" s="12">
        <v>16443885</v>
      </c>
      <c r="F5" s="12"/>
      <c r="G5" s="20">
        <v>1006239</v>
      </c>
      <c r="H5" s="12"/>
      <c r="I5" s="12">
        <f>C5+E5+G5</f>
        <v>19660397</v>
      </c>
    </row>
    <row r="6" spans="2:13" ht="26.25" customHeight="1" x14ac:dyDescent="0.25">
      <c r="B6" s="7" t="s">
        <v>67</v>
      </c>
      <c r="C6" s="11">
        <v>0</v>
      </c>
      <c r="D6" s="11"/>
      <c r="E6" s="11">
        <v>852295</v>
      </c>
      <c r="F6" s="11"/>
      <c r="G6" s="11">
        <v>0</v>
      </c>
      <c r="H6" s="11"/>
      <c r="I6" s="12">
        <f>C6+E6+G6</f>
        <v>852295</v>
      </c>
    </row>
    <row r="7" spans="2:13" ht="21.75" customHeight="1" x14ac:dyDescent="0.25">
      <c r="B7" s="21" t="s">
        <v>59</v>
      </c>
      <c r="C7" s="11">
        <v>0</v>
      </c>
      <c r="D7" s="11"/>
      <c r="E7" s="11">
        <v>0</v>
      </c>
      <c r="F7" s="11"/>
      <c r="G7" s="11">
        <v>0</v>
      </c>
      <c r="H7" s="11"/>
      <c r="I7" s="12">
        <f>C7+E7+G7</f>
        <v>0</v>
      </c>
    </row>
    <row r="8" spans="2:13" ht="27" customHeight="1" x14ac:dyDescent="0.25">
      <c r="B8" s="21" t="s">
        <v>41</v>
      </c>
      <c r="C8" s="36">
        <v>0</v>
      </c>
      <c r="D8" s="11"/>
      <c r="E8" s="36">
        <v>0</v>
      </c>
      <c r="F8" s="11"/>
      <c r="G8" s="36">
        <v>177996</v>
      </c>
      <c r="H8" s="11"/>
      <c r="I8" s="11">
        <f>C8+E8+G8</f>
        <v>177996</v>
      </c>
    </row>
    <row r="9" spans="2:13" ht="27" customHeight="1" thickBot="1" x14ac:dyDescent="0.3">
      <c r="B9" s="21" t="s">
        <v>60</v>
      </c>
      <c r="C9" s="38">
        <v>0</v>
      </c>
      <c r="D9" s="12"/>
      <c r="E9" s="38">
        <f>SUM(E6:E8)</f>
        <v>852295</v>
      </c>
      <c r="F9" s="12"/>
      <c r="G9" s="38">
        <f>SUM(G6:G8)</f>
        <v>177996</v>
      </c>
      <c r="H9" s="12"/>
      <c r="I9" s="38">
        <f>SUM(I6:I8)</f>
        <v>1030291</v>
      </c>
    </row>
    <row r="10" spans="2:13" ht="21.75" customHeight="1" thickBot="1" x14ac:dyDescent="0.3">
      <c r="B10" s="7" t="s">
        <v>61</v>
      </c>
      <c r="C10" s="16">
        <v>0</v>
      </c>
      <c r="D10" s="12"/>
      <c r="E10" s="16">
        <f>SUM(E9)</f>
        <v>852295</v>
      </c>
      <c r="F10" s="12"/>
      <c r="G10" s="16">
        <f>SUM(G9)</f>
        <v>177996</v>
      </c>
      <c r="H10" s="12"/>
      <c r="I10" s="16">
        <f>SUM(C10:G10)</f>
        <v>1030291</v>
      </c>
    </row>
    <row r="11" spans="2:13" ht="21.75" customHeight="1" x14ac:dyDescent="0.25">
      <c r="B11" s="7" t="s">
        <v>90</v>
      </c>
      <c r="C11" s="35">
        <f>C5</f>
        <v>2210273</v>
      </c>
      <c r="D11" s="12"/>
      <c r="E11" s="20">
        <f>E5+E10</f>
        <v>17296180</v>
      </c>
      <c r="F11" s="12"/>
      <c r="G11" s="35">
        <f>G5+G10</f>
        <v>1184235</v>
      </c>
      <c r="H11" s="12"/>
      <c r="I11" s="20">
        <f>I5+I10</f>
        <v>20690688</v>
      </c>
      <c r="L11" s="20"/>
    </row>
    <row r="12" spans="2:13" ht="21.75" customHeight="1" thickBot="1" x14ac:dyDescent="0.3">
      <c r="B12" s="7"/>
      <c r="C12" s="35"/>
      <c r="D12" s="12"/>
      <c r="E12" s="35"/>
      <c r="F12" s="12"/>
      <c r="G12" s="35"/>
      <c r="H12" s="12"/>
      <c r="I12" s="35"/>
      <c r="L12" s="20"/>
    </row>
    <row r="13" spans="2:13" ht="21.75" customHeight="1" thickTop="1" x14ac:dyDescent="0.25">
      <c r="B13" s="50" t="s">
        <v>1</v>
      </c>
      <c r="C13" s="52" t="s">
        <v>15</v>
      </c>
      <c r="D13" s="54"/>
      <c r="E13" s="52" t="s">
        <v>40</v>
      </c>
      <c r="F13" s="54"/>
      <c r="G13" s="52" t="s">
        <v>16</v>
      </c>
      <c r="H13" s="54"/>
      <c r="I13" s="52" t="s">
        <v>17</v>
      </c>
      <c r="M13" s="35"/>
    </row>
    <row r="14" spans="2:13" ht="28.5" customHeight="1" thickBot="1" x14ac:dyDescent="0.3">
      <c r="B14" s="50"/>
      <c r="C14" s="53"/>
      <c r="D14" s="54"/>
      <c r="E14" s="53"/>
      <c r="F14" s="54"/>
      <c r="G14" s="53"/>
      <c r="H14" s="54"/>
      <c r="I14" s="53"/>
    </row>
    <row r="15" spans="2:13" ht="21.75" customHeight="1" x14ac:dyDescent="0.25">
      <c r="B15" s="7"/>
      <c r="C15" s="12"/>
      <c r="D15" s="12"/>
      <c r="E15" s="12"/>
      <c r="F15" s="12"/>
      <c r="G15" s="12"/>
      <c r="H15" s="12"/>
      <c r="I15" s="12"/>
    </row>
    <row r="16" spans="2:13" ht="21.75" customHeight="1" x14ac:dyDescent="0.25">
      <c r="B16" s="7" t="s">
        <v>91</v>
      </c>
      <c r="C16" s="12">
        <v>2210273</v>
      </c>
      <c r="D16" s="12"/>
      <c r="E16" s="12">
        <v>20939375</v>
      </c>
      <c r="F16" s="12"/>
      <c r="G16" s="12">
        <v>1175678</v>
      </c>
      <c r="H16" s="12"/>
      <c r="I16" s="12">
        <f>C16+E16+G16</f>
        <v>24325326</v>
      </c>
    </row>
    <row r="17" spans="2:9" ht="21.75" customHeight="1" x14ac:dyDescent="0.25">
      <c r="B17" s="7" t="s">
        <v>68</v>
      </c>
      <c r="C17" s="11">
        <v>0</v>
      </c>
      <c r="D17" s="11"/>
      <c r="E17" s="11">
        <v>3501675</v>
      </c>
      <c r="F17" s="11"/>
      <c r="G17" s="11">
        <v>0</v>
      </c>
      <c r="H17" s="11"/>
      <c r="I17" s="12">
        <f>C17+E17+G17</f>
        <v>3501675</v>
      </c>
    </row>
    <row r="18" spans="2:9" ht="21.75" customHeight="1" x14ac:dyDescent="0.25">
      <c r="B18" s="21" t="s">
        <v>59</v>
      </c>
      <c r="C18" s="11">
        <v>0</v>
      </c>
      <c r="D18" s="11"/>
      <c r="E18" s="11">
        <v>0</v>
      </c>
      <c r="F18" s="11"/>
      <c r="G18" s="11">
        <v>0</v>
      </c>
      <c r="H18" s="11"/>
      <c r="I18" s="12">
        <f>C18+E18+G18</f>
        <v>0</v>
      </c>
    </row>
    <row r="19" spans="2:9" ht="27.75" customHeight="1" x14ac:dyDescent="0.25">
      <c r="B19" s="21" t="s">
        <v>41</v>
      </c>
      <c r="C19" s="11">
        <v>0</v>
      </c>
      <c r="D19" s="11"/>
      <c r="E19" s="11" t="s">
        <v>51</v>
      </c>
      <c r="F19" s="11"/>
      <c r="G19" s="11">
        <v>7874</v>
      </c>
      <c r="H19" s="11"/>
      <c r="I19" s="12">
        <f>SUM(G19)</f>
        <v>7874</v>
      </c>
    </row>
    <row r="20" spans="2:9" ht="27.75" customHeight="1" thickBot="1" x14ac:dyDescent="0.3">
      <c r="B20" s="21" t="s">
        <v>60</v>
      </c>
      <c r="C20" s="37">
        <v>0</v>
      </c>
      <c r="D20" s="11"/>
      <c r="E20" s="37">
        <v>0</v>
      </c>
      <c r="F20" s="11"/>
      <c r="G20" s="38">
        <f>G19</f>
        <v>7874</v>
      </c>
      <c r="H20" s="12"/>
      <c r="I20" s="38">
        <f>I19</f>
        <v>7874</v>
      </c>
    </row>
    <row r="21" spans="2:9" ht="21.75" customHeight="1" thickBot="1" x14ac:dyDescent="0.3">
      <c r="B21" s="7" t="s">
        <v>61</v>
      </c>
      <c r="C21" s="15">
        <v>0</v>
      </c>
      <c r="D21" s="12"/>
      <c r="E21" s="15">
        <f>SUM(E17:E20)</f>
        <v>3501675</v>
      </c>
      <c r="F21" s="12"/>
      <c r="G21" s="15">
        <f>G20</f>
        <v>7874</v>
      </c>
      <c r="H21" s="12"/>
      <c r="I21" s="15">
        <f>I17+I20</f>
        <v>3509549</v>
      </c>
    </row>
    <row r="22" spans="2:9" ht="28.5" customHeight="1" thickTop="1" thickBot="1" x14ac:dyDescent="0.3">
      <c r="B22" s="7" t="s">
        <v>92</v>
      </c>
      <c r="C22" s="15">
        <v>2210273</v>
      </c>
      <c r="D22" s="12"/>
      <c r="E22" s="15">
        <f>E16+E21</f>
        <v>24441050</v>
      </c>
      <c r="F22" s="12"/>
      <c r="G22" s="15">
        <f>G16+G21</f>
        <v>1183552</v>
      </c>
      <c r="H22" s="12"/>
      <c r="I22" s="15">
        <f>I16+I21</f>
        <v>27834875</v>
      </c>
    </row>
    <row r="23" spans="2:9" ht="15.75" thickTop="1" x14ac:dyDescent="0.25"/>
    <row r="24" spans="2:9" ht="15.75" customHeight="1" x14ac:dyDescent="0.25">
      <c r="B24" s="44" t="s">
        <v>34</v>
      </c>
      <c r="C24" s="44"/>
      <c r="D24" s="44"/>
      <c r="E24" s="44"/>
      <c r="F24" s="44"/>
      <c r="G24" s="44"/>
      <c r="H24" s="44"/>
      <c r="I24" s="44"/>
    </row>
    <row r="26" spans="2:9" ht="15.75" thickBot="1" x14ac:dyDescent="0.3">
      <c r="B26" s="5"/>
      <c r="I26" s="6"/>
    </row>
    <row r="27" spans="2:9" ht="12.75" customHeight="1" x14ac:dyDescent="0.25">
      <c r="B27" s="1" t="s">
        <v>62</v>
      </c>
      <c r="C27" s="1"/>
      <c r="D27" s="1"/>
      <c r="E27" s="1"/>
      <c r="F27" s="1"/>
      <c r="H27" s="44" t="s">
        <v>18</v>
      </c>
      <c r="I27" s="44"/>
    </row>
    <row r="28" spans="2:9" ht="31.5" customHeight="1" x14ac:dyDescent="0.25">
      <c r="B28" s="1" t="s">
        <v>63</v>
      </c>
      <c r="C28" s="1"/>
      <c r="D28" s="1"/>
      <c r="E28" s="1"/>
      <c r="F28" s="1"/>
      <c r="H28" s="44" t="s">
        <v>19</v>
      </c>
      <c r="I28" s="44"/>
    </row>
  </sheetData>
  <mergeCells count="12">
    <mergeCell ref="B2:I2"/>
    <mergeCell ref="B24:I24"/>
    <mergeCell ref="H27:I27"/>
    <mergeCell ref="H28:I28"/>
    <mergeCell ref="G13:G14"/>
    <mergeCell ref="H13:H14"/>
    <mergeCell ref="I13:I14"/>
    <mergeCell ref="B13:B14"/>
    <mergeCell ref="C13:C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ignoredErrors>
    <ignoredError sqref="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2025-07-08T12:52:32Z</dcterms:modified>
</cp:coreProperties>
</file>